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<sst xmlns="http://schemas.openxmlformats.org/spreadsheetml/2006/main" count="48">
  <si>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 xml:space="preserve">附件3：        </t>
  </si>
  <si>
    <t xml:space="preserve">张山子镇2022年国家基本公共卫生服务项目重点任务目标分解表 </t>
  </si>
  <si>
    <t>卫生室</t>
  </si>
  <si>
    <t>服务
人口</t>
  </si>
  <si>
    <t>居民健康档案</t>
  </si>
  <si>
    <t>孕产妇</t>
  </si>
  <si>
    <t>0—6岁儿童</t>
  </si>
  <si>
    <t xml:space="preserve">老年人
</t>
  </si>
  <si>
    <t>高血压</t>
  </si>
  <si>
    <t>糖尿病</t>
  </si>
  <si>
    <t>省增补项目</t>
  </si>
  <si>
    <t xml:space="preserve">重精
</t>
  </si>
  <si>
    <t>老年人
中医药
体质辨识</t>
  </si>
  <si>
    <t>家庭医生签约</t>
  </si>
  <si>
    <t>建档数</t>
  </si>
  <si>
    <t>建档率</t>
  </si>
  <si>
    <t>叶酸、药具发放</t>
  </si>
  <si>
    <t>早孕建册、产后访视</t>
  </si>
  <si>
    <t>管理</t>
  </si>
  <si>
    <t>脑卒中</t>
  </si>
  <si>
    <t>冠心病</t>
  </si>
  <si>
    <t>残疾人</t>
  </si>
  <si>
    <t>重点人群总体签约率</t>
  </si>
  <si>
    <t>老年人签约率</t>
  </si>
  <si>
    <t>高血压签约率</t>
  </si>
  <si>
    <t>糖尿病签约率</t>
  </si>
  <si>
    <t>贫困人口签约</t>
  </si>
  <si>
    <t>计生特殊家庭签约人数</t>
  </si>
  <si>
    <t>丁庄卫生室</t>
  </si>
  <si>
    <t>黄邱卫生室</t>
  </si>
  <si>
    <t>郑庄卫生室</t>
  </si>
  <si>
    <t>杜安卫生室</t>
  </si>
  <si>
    <t>阚庄卫生室</t>
  </si>
  <si>
    <t>唐庄卫生室</t>
  </si>
  <si>
    <t>城西卫生室</t>
  </si>
  <si>
    <t>善庄卫生室</t>
  </si>
  <si>
    <t>德胜庄卫生室</t>
  </si>
  <si>
    <t>张东村卫生室</t>
  </si>
  <si>
    <t>杨埠卫生室</t>
  </si>
  <si>
    <t>梁庄卫生室</t>
  </si>
  <si>
    <t>耿山子卫生室</t>
  </si>
  <si>
    <t>大沟上卫生室</t>
  </si>
  <si>
    <t>平山子卫生室</t>
  </si>
  <si>
    <t>六里石卫生室</t>
  </si>
  <si>
    <t>泉源卫生室</t>
  </si>
  <si>
    <t>后村卫生室</t>
  </si>
  <si>
    <t>冷庄卫生室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</si>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</sst>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黑体"/>
      <charset val="134"/>
    </font>
    <font>
      <sz val="12"/>
      <color theme="1"/>
      <name val="方正仿宋_GBK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0" fontId="7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0" fontId="7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7" fillId="0" borderId="3" xfId="11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鲁卫妇社发〔2011〕6号（办法附件2）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4"/>
  <sheetViews>
    <sheetView tabSelected="1" workbookViewId="0">
      <pane xSplit="1" topLeftCell="B1" activePane="topRight" state="frozen"/>
      <selection/>
      <selection pane="topRight" activeCell="I4" sqref="I4"/>
    </sheetView>
  </sheetViews>
  <sheetFormatPr defaultColWidth="9" defaultRowHeight="14.4"/>
  <cols>
    <col min="1" max="1" width="10.75" customWidth="1"/>
    <col min="2" max="2" width="6.78703703703704" customWidth="1"/>
    <col min="3" max="3" width="6.44444444444444" style="1" customWidth="1"/>
    <col min="4" max="4" width="7.96296296296296" customWidth="1"/>
    <col min="5" max="5" width="6.75" customWidth="1"/>
    <col min="6" max="6" width="6.71296296296296" customWidth="1"/>
    <col min="7" max="7" width="5.88888888888889" customWidth="1"/>
    <col min="8" max="8" width="6.25" customWidth="1"/>
    <col min="9" max="9" width="7.25" customWidth="1"/>
    <col min="10" max="10" width="7.12962962962963" customWidth="1"/>
    <col min="11" max="11" width="5.5" customWidth="1"/>
    <col min="12" max="12" width="5.75" customWidth="1"/>
    <col min="13" max="13" width="5.87962962962963" customWidth="1"/>
    <col min="14" max="14" width="8" customWidth="1"/>
    <col min="15" max="15" width="9.11111111111111" customWidth="1"/>
    <col min="16" max="16" width="6.87962962962963" customWidth="1"/>
    <col min="17" max="17" width="5.12962962962963" customWidth="1"/>
    <col min="18" max="18" width="6" customWidth="1"/>
    <col min="19" max="19" width="7.25" customWidth="1"/>
    <col min="20" max="20" width="6.5" customWidth="1"/>
    <col min="21" max="21" width="7.62962962962963" customWidth="1"/>
  </cols>
  <sheetData>
    <row r="1" ht="15.6" spans="1:2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26"/>
      <c r="N1" s="26"/>
      <c r="O1" s="26"/>
      <c r="P1" s="26"/>
      <c r="Q1" s="26"/>
      <c r="R1" s="26"/>
      <c r="S1" s="26"/>
      <c r="T1" s="26"/>
      <c r="U1" s="26"/>
    </row>
    <row r="2" ht="22.2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48" spans="1:21">
      <c r="A3" s="6" t="s">
        <v>2</v>
      </c>
      <c r="B3" s="6" t="s">
        <v>3</v>
      </c>
      <c r="C3" s="6" t="s">
        <v>4</v>
      </c>
      <c r="D3" s="6"/>
      <c r="E3" s="6" t="s">
        <v>5</v>
      </c>
      <c r="F3" s="6"/>
      <c r="G3" s="6" t="s">
        <v>6</v>
      </c>
      <c r="H3" s="7" t="s">
        <v>7</v>
      </c>
      <c r="I3" s="6" t="s">
        <v>8</v>
      </c>
      <c r="J3" s="6" t="s">
        <v>9</v>
      </c>
      <c r="K3" s="6" t="s">
        <v>10</v>
      </c>
      <c r="L3" s="6"/>
      <c r="M3" s="6"/>
      <c r="N3" s="7" t="s">
        <v>11</v>
      </c>
      <c r="O3" s="6" t="s">
        <v>12</v>
      </c>
      <c r="P3" s="6" t="s">
        <v>13</v>
      </c>
      <c r="Q3" s="6"/>
      <c r="R3" s="6"/>
      <c r="S3" s="6"/>
      <c r="T3" s="6"/>
      <c r="U3" s="6"/>
    </row>
    <row r="4" s="1" customFormat="1" ht="60" customHeight="1" spans="1:21">
      <c r="A4" s="6"/>
      <c r="B4" s="6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18</v>
      </c>
      <c r="I4" s="6" t="s">
        <v>18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18</v>
      </c>
      <c r="O4" s="6" t="s">
        <v>12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</row>
    <row r="5" s="1" customFormat="1" ht="15.6" spans="1:21">
      <c r="A5" s="8" t="s">
        <v>28</v>
      </c>
      <c r="B5" s="9">
        <v>2857</v>
      </c>
      <c r="C5" s="9">
        <v>2572</v>
      </c>
      <c r="D5" s="10">
        <f>C5/B5</f>
        <v>0.900245012250612</v>
      </c>
      <c r="E5" s="11">
        <v>17</v>
      </c>
      <c r="F5" s="11">
        <v>17</v>
      </c>
      <c r="G5" s="12">
        <v>200</v>
      </c>
      <c r="H5" s="11">
        <f>B5*0.1393*0.72</f>
        <v>286.545672</v>
      </c>
      <c r="I5" s="27">
        <f>B5*0.8*0.252*0.43</f>
        <v>247.667616</v>
      </c>
      <c r="J5" s="28">
        <f>B5*0.097*0.8*0.41</f>
        <v>90.898312</v>
      </c>
      <c r="K5" s="29">
        <v>17</v>
      </c>
      <c r="L5" s="29">
        <v>12</v>
      </c>
      <c r="M5" s="29">
        <v>37</v>
      </c>
      <c r="N5" s="30">
        <f>B5*0.008</f>
        <v>22.856</v>
      </c>
      <c r="O5" s="27">
        <f>H5*0.65</f>
        <v>186.2546868</v>
      </c>
      <c r="P5" s="31">
        <v>1</v>
      </c>
      <c r="Q5" s="31">
        <v>1</v>
      </c>
      <c r="R5" s="31">
        <v>1</v>
      </c>
      <c r="S5" s="31">
        <v>1</v>
      </c>
      <c r="T5" s="37">
        <v>124</v>
      </c>
      <c r="U5" s="31"/>
    </row>
    <row r="6" s="1" customFormat="1" ht="15.6" spans="1:21">
      <c r="A6" s="13" t="s">
        <v>29</v>
      </c>
      <c r="B6" s="14">
        <v>3806</v>
      </c>
      <c r="C6" s="9">
        <v>3432</v>
      </c>
      <c r="D6" s="15">
        <f t="shared" ref="D6:D24" si="0">C6/B6</f>
        <v>0.901734104046243</v>
      </c>
      <c r="E6" s="16">
        <f t="shared" ref="E6:E24" si="1">260/45029*B6</f>
        <v>21.9760598725266</v>
      </c>
      <c r="F6" s="16">
        <v>21.9760598725266</v>
      </c>
      <c r="G6" s="17">
        <v>291</v>
      </c>
      <c r="H6" s="16">
        <f t="shared" ref="H6:H24" si="2">B6*0.1393*0.72</f>
        <v>381.726576</v>
      </c>
      <c r="I6" s="32">
        <f t="shared" ref="I6:I24" si="3">B6*0.8*0.252*0.43</f>
        <v>329.934528</v>
      </c>
      <c r="J6" s="33">
        <f t="shared" ref="J6:J24" si="4">B6*0.097*0.8*0.41</f>
        <v>121.091696</v>
      </c>
      <c r="K6" s="34">
        <v>23</v>
      </c>
      <c r="L6" s="34">
        <v>18</v>
      </c>
      <c r="M6" s="34">
        <v>93</v>
      </c>
      <c r="N6" s="30">
        <f t="shared" ref="N6:N24" si="5">B6*0.008</f>
        <v>30.448</v>
      </c>
      <c r="O6" s="27">
        <f t="shared" ref="O6:O24" si="6">H6*0.65</f>
        <v>248.1222744</v>
      </c>
      <c r="P6" s="35">
        <v>1</v>
      </c>
      <c r="Q6" s="35">
        <v>1</v>
      </c>
      <c r="R6" s="35">
        <v>1</v>
      </c>
      <c r="S6" s="35">
        <v>1</v>
      </c>
      <c r="T6" s="36">
        <v>290</v>
      </c>
      <c r="U6" s="25">
        <v>2</v>
      </c>
    </row>
    <row r="7" s="1" customFormat="1" ht="15.6" spans="1:21">
      <c r="A7" s="18" t="s">
        <v>30</v>
      </c>
      <c r="B7" s="14">
        <v>1964</v>
      </c>
      <c r="C7" s="9">
        <v>1772</v>
      </c>
      <c r="D7" s="15">
        <f t="shared" si="0"/>
        <v>0.90224032586558</v>
      </c>
      <c r="E7" s="16">
        <f t="shared" si="1"/>
        <v>11.3402473961225</v>
      </c>
      <c r="F7" s="16">
        <v>11.3402473961225</v>
      </c>
      <c r="G7" s="17">
        <v>108</v>
      </c>
      <c r="H7" s="16">
        <f t="shared" si="2"/>
        <v>196.981344</v>
      </c>
      <c r="I7" s="32">
        <f t="shared" si="3"/>
        <v>170.255232</v>
      </c>
      <c r="J7" s="33">
        <f t="shared" si="4"/>
        <v>62.486624</v>
      </c>
      <c r="K7" s="34">
        <v>14</v>
      </c>
      <c r="L7" s="34">
        <v>11</v>
      </c>
      <c r="M7" s="34">
        <v>25</v>
      </c>
      <c r="N7" s="30">
        <f t="shared" si="5"/>
        <v>15.712</v>
      </c>
      <c r="O7" s="27">
        <f t="shared" si="6"/>
        <v>128.0378736</v>
      </c>
      <c r="P7" s="35">
        <v>1</v>
      </c>
      <c r="Q7" s="35">
        <v>1</v>
      </c>
      <c r="R7" s="35">
        <v>1</v>
      </c>
      <c r="S7" s="35">
        <v>1</v>
      </c>
      <c r="T7" s="36">
        <v>172</v>
      </c>
      <c r="U7" s="35"/>
    </row>
    <row r="8" s="1" customFormat="1" ht="15.6" spans="1:21">
      <c r="A8" s="18" t="s">
        <v>31</v>
      </c>
      <c r="B8" s="14">
        <v>1920</v>
      </c>
      <c r="C8" s="9">
        <v>1742</v>
      </c>
      <c r="D8" s="15">
        <f t="shared" si="0"/>
        <v>0.907291666666667</v>
      </c>
      <c r="E8" s="16">
        <f t="shared" si="1"/>
        <v>11.0861889004864</v>
      </c>
      <c r="F8" s="16">
        <v>11.0861889004864</v>
      </c>
      <c r="G8" s="17">
        <v>153</v>
      </c>
      <c r="H8" s="16">
        <f t="shared" si="2"/>
        <v>192.56832</v>
      </c>
      <c r="I8" s="32">
        <f t="shared" si="3"/>
        <v>166.44096</v>
      </c>
      <c r="J8" s="33">
        <f t="shared" si="4"/>
        <v>61.08672</v>
      </c>
      <c r="K8" s="34">
        <v>13</v>
      </c>
      <c r="L8" s="34">
        <v>21</v>
      </c>
      <c r="M8" s="34">
        <v>42</v>
      </c>
      <c r="N8" s="30">
        <f t="shared" si="5"/>
        <v>15.36</v>
      </c>
      <c r="O8" s="27">
        <f t="shared" si="6"/>
        <v>125.169408</v>
      </c>
      <c r="P8" s="35">
        <v>1</v>
      </c>
      <c r="Q8" s="35">
        <v>1</v>
      </c>
      <c r="R8" s="35">
        <v>1</v>
      </c>
      <c r="S8" s="35">
        <v>1</v>
      </c>
      <c r="T8" s="36">
        <v>49</v>
      </c>
      <c r="U8" s="35"/>
    </row>
    <row r="9" s="1" customFormat="1" ht="15.6" spans="1:21">
      <c r="A9" s="18" t="s">
        <v>32</v>
      </c>
      <c r="B9" s="14">
        <v>1132</v>
      </c>
      <c r="C9" s="9">
        <v>1025</v>
      </c>
      <c r="D9" s="15">
        <f t="shared" si="0"/>
        <v>0.90547703180212</v>
      </c>
      <c r="E9" s="16">
        <f t="shared" si="1"/>
        <v>6.53623220591175</v>
      </c>
      <c r="F9" s="16">
        <v>6.53623220591175</v>
      </c>
      <c r="G9" s="17">
        <v>106</v>
      </c>
      <c r="H9" s="16">
        <f t="shared" si="2"/>
        <v>113.535072</v>
      </c>
      <c r="I9" s="32">
        <f t="shared" si="3"/>
        <v>98.130816</v>
      </c>
      <c r="J9" s="33">
        <f t="shared" si="4"/>
        <v>36.015712</v>
      </c>
      <c r="K9" s="34">
        <v>5</v>
      </c>
      <c r="L9" s="34">
        <v>2</v>
      </c>
      <c r="M9" s="34">
        <v>11</v>
      </c>
      <c r="N9" s="30">
        <f t="shared" si="5"/>
        <v>9.056</v>
      </c>
      <c r="O9" s="27">
        <f t="shared" si="6"/>
        <v>73.7977968</v>
      </c>
      <c r="P9" s="35">
        <v>1</v>
      </c>
      <c r="Q9" s="35">
        <v>1</v>
      </c>
      <c r="R9" s="35">
        <v>1</v>
      </c>
      <c r="S9" s="35">
        <v>1</v>
      </c>
      <c r="T9" s="36">
        <v>50</v>
      </c>
      <c r="U9" s="36">
        <v>2</v>
      </c>
    </row>
    <row r="10" s="1" customFormat="1" ht="15.6" spans="1:21">
      <c r="A10" s="18" t="s">
        <v>33</v>
      </c>
      <c r="B10" s="14">
        <v>926</v>
      </c>
      <c r="C10" s="9">
        <v>840</v>
      </c>
      <c r="D10" s="15">
        <f t="shared" si="0"/>
        <v>0.907127429805616</v>
      </c>
      <c r="E10" s="16">
        <f t="shared" si="1"/>
        <v>5.34677652179706</v>
      </c>
      <c r="F10" s="16">
        <v>5.34677652179706</v>
      </c>
      <c r="G10" s="17">
        <v>92</v>
      </c>
      <c r="H10" s="16">
        <f t="shared" si="2"/>
        <v>92.874096</v>
      </c>
      <c r="I10" s="32">
        <f t="shared" si="3"/>
        <v>80.273088</v>
      </c>
      <c r="J10" s="33">
        <f t="shared" si="4"/>
        <v>29.461616</v>
      </c>
      <c r="K10" s="34">
        <v>7</v>
      </c>
      <c r="L10" s="34">
        <v>4</v>
      </c>
      <c r="M10" s="34">
        <v>26</v>
      </c>
      <c r="N10" s="30">
        <f t="shared" si="5"/>
        <v>7.408</v>
      </c>
      <c r="O10" s="27">
        <f t="shared" si="6"/>
        <v>60.3681624</v>
      </c>
      <c r="P10" s="35">
        <v>1</v>
      </c>
      <c r="Q10" s="35">
        <v>1</v>
      </c>
      <c r="R10" s="35">
        <v>1</v>
      </c>
      <c r="S10" s="35">
        <v>1</v>
      </c>
      <c r="T10" s="36">
        <v>12</v>
      </c>
      <c r="U10" s="35"/>
    </row>
    <row r="11" s="1" customFormat="1" ht="15.6" spans="1:21">
      <c r="A11" s="18" t="s">
        <v>34</v>
      </c>
      <c r="B11" s="14">
        <v>2672</v>
      </c>
      <c r="C11" s="9">
        <v>2430</v>
      </c>
      <c r="D11" s="15">
        <f t="shared" si="0"/>
        <v>0.909431137724551</v>
      </c>
      <c r="E11" s="16">
        <f t="shared" si="1"/>
        <v>15.4282795531768</v>
      </c>
      <c r="F11" s="16">
        <v>15.4282795531768</v>
      </c>
      <c r="G11" s="17">
        <v>208</v>
      </c>
      <c r="H11" s="16">
        <f t="shared" si="2"/>
        <v>267.990912</v>
      </c>
      <c r="I11" s="32">
        <f t="shared" si="3"/>
        <v>231.630336</v>
      </c>
      <c r="J11" s="33">
        <f t="shared" si="4"/>
        <v>85.012352</v>
      </c>
      <c r="K11" s="34">
        <v>17</v>
      </c>
      <c r="L11" s="34">
        <v>27</v>
      </c>
      <c r="M11" s="34">
        <v>80</v>
      </c>
      <c r="N11" s="30">
        <f t="shared" si="5"/>
        <v>21.376</v>
      </c>
      <c r="O11" s="27">
        <f t="shared" si="6"/>
        <v>174.1940928</v>
      </c>
      <c r="P11" s="35">
        <v>1</v>
      </c>
      <c r="Q11" s="35">
        <v>1</v>
      </c>
      <c r="R11" s="35">
        <v>1</v>
      </c>
      <c r="S11" s="35">
        <v>1</v>
      </c>
      <c r="T11" s="36">
        <v>164</v>
      </c>
      <c r="U11" s="38">
        <v>4</v>
      </c>
    </row>
    <row r="12" s="1" customFormat="1" ht="15.6" spans="1:21">
      <c r="A12" s="18" t="s">
        <v>35</v>
      </c>
      <c r="B12" s="14">
        <v>1666</v>
      </c>
      <c r="C12" s="9">
        <v>1504</v>
      </c>
      <c r="D12" s="15">
        <f t="shared" si="0"/>
        <v>0.902761104441777</v>
      </c>
      <c r="E12" s="16">
        <f t="shared" si="1"/>
        <v>9.61957849385951</v>
      </c>
      <c r="F12" s="16">
        <v>9.61957849385951</v>
      </c>
      <c r="G12" s="17">
        <v>103</v>
      </c>
      <c r="H12" s="16">
        <f t="shared" si="2"/>
        <v>167.093136</v>
      </c>
      <c r="I12" s="32">
        <f t="shared" si="3"/>
        <v>144.422208</v>
      </c>
      <c r="J12" s="33">
        <f t="shared" si="4"/>
        <v>53.005456</v>
      </c>
      <c r="K12" s="34">
        <v>12</v>
      </c>
      <c r="L12" s="34">
        <v>12</v>
      </c>
      <c r="M12" s="34">
        <v>37</v>
      </c>
      <c r="N12" s="30">
        <f t="shared" si="5"/>
        <v>13.328</v>
      </c>
      <c r="O12" s="27">
        <f t="shared" si="6"/>
        <v>108.6105384</v>
      </c>
      <c r="P12" s="35">
        <v>1</v>
      </c>
      <c r="Q12" s="35">
        <v>1</v>
      </c>
      <c r="R12" s="35">
        <v>1</v>
      </c>
      <c r="S12" s="35">
        <v>1</v>
      </c>
      <c r="T12" s="36">
        <v>35</v>
      </c>
      <c r="U12" s="35"/>
    </row>
    <row r="13" s="1" customFormat="1" ht="15.6" spans="1:21">
      <c r="A13" s="18" t="s">
        <v>36</v>
      </c>
      <c r="B13" s="14">
        <v>4543</v>
      </c>
      <c r="C13" s="9">
        <v>4106</v>
      </c>
      <c r="D13" s="15">
        <f t="shared" si="0"/>
        <v>0.903808056350429</v>
      </c>
      <c r="E13" s="16">
        <f t="shared" si="1"/>
        <v>26.231539674432</v>
      </c>
      <c r="F13" s="16">
        <v>26.231539674432</v>
      </c>
      <c r="G13" s="17">
        <v>355</v>
      </c>
      <c r="H13" s="16">
        <f t="shared" si="2"/>
        <v>455.644728</v>
      </c>
      <c r="I13" s="32">
        <f t="shared" si="3"/>
        <v>393.823584</v>
      </c>
      <c r="J13" s="33">
        <f t="shared" si="4"/>
        <v>144.540088</v>
      </c>
      <c r="K13" s="34">
        <v>19</v>
      </c>
      <c r="L13" s="34">
        <v>16</v>
      </c>
      <c r="M13" s="34">
        <v>42</v>
      </c>
      <c r="N13" s="30">
        <f t="shared" si="5"/>
        <v>36.344</v>
      </c>
      <c r="O13" s="27">
        <f t="shared" si="6"/>
        <v>296.1690732</v>
      </c>
      <c r="P13" s="35">
        <v>1</v>
      </c>
      <c r="Q13" s="35">
        <v>1</v>
      </c>
      <c r="R13" s="35">
        <v>1</v>
      </c>
      <c r="S13" s="35">
        <v>1</v>
      </c>
      <c r="T13" s="36">
        <v>259</v>
      </c>
      <c r="U13" s="38">
        <v>1</v>
      </c>
    </row>
    <row r="14" s="1" customFormat="1" ht="15.6" spans="1:21">
      <c r="A14" s="18" t="s">
        <v>37</v>
      </c>
      <c r="B14" s="14">
        <v>4742</v>
      </c>
      <c r="C14" s="9">
        <v>4269</v>
      </c>
      <c r="D14" s="15">
        <f t="shared" si="0"/>
        <v>0.900253057781527</v>
      </c>
      <c r="E14" s="16">
        <f t="shared" si="1"/>
        <v>27.3805769615137</v>
      </c>
      <c r="F14" s="16">
        <v>27.3805769615137</v>
      </c>
      <c r="G14" s="17">
        <v>339</v>
      </c>
      <c r="H14" s="16">
        <f t="shared" si="2"/>
        <v>475.603632</v>
      </c>
      <c r="I14" s="32">
        <f t="shared" si="3"/>
        <v>411.074496</v>
      </c>
      <c r="J14" s="33">
        <f t="shared" si="4"/>
        <v>150.871472</v>
      </c>
      <c r="K14" s="34">
        <v>21</v>
      </c>
      <c r="L14" s="34">
        <v>24</v>
      </c>
      <c r="M14" s="34">
        <v>48</v>
      </c>
      <c r="N14" s="30">
        <f t="shared" si="5"/>
        <v>37.936</v>
      </c>
      <c r="O14" s="27">
        <f t="shared" si="6"/>
        <v>309.1423608</v>
      </c>
      <c r="P14" s="35">
        <v>1</v>
      </c>
      <c r="Q14" s="35">
        <v>1</v>
      </c>
      <c r="R14" s="35">
        <v>1</v>
      </c>
      <c r="S14" s="35">
        <v>1</v>
      </c>
      <c r="T14" s="36">
        <v>189</v>
      </c>
      <c r="U14" s="35"/>
    </row>
    <row r="15" s="1" customFormat="1" ht="15.6" spans="1:21">
      <c r="A15" s="18" t="s">
        <v>38</v>
      </c>
      <c r="B15" s="14">
        <v>2123</v>
      </c>
      <c r="C15" s="9">
        <v>1911</v>
      </c>
      <c r="D15" s="15">
        <f t="shared" si="0"/>
        <v>0.900141309467734</v>
      </c>
      <c r="E15" s="16">
        <f t="shared" si="1"/>
        <v>12.258322414444</v>
      </c>
      <c r="F15" s="16">
        <v>12.258322414444</v>
      </c>
      <c r="G15" s="17">
        <v>202</v>
      </c>
      <c r="H15" s="16">
        <f t="shared" si="2"/>
        <v>212.928408</v>
      </c>
      <c r="I15" s="32">
        <f t="shared" si="3"/>
        <v>184.038624</v>
      </c>
      <c r="J15" s="33">
        <f t="shared" si="4"/>
        <v>67.545368</v>
      </c>
      <c r="K15" s="34">
        <v>17</v>
      </c>
      <c r="L15" s="34">
        <v>12</v>
      </c>
      <c r="M15" s="34">
        <v>60</v>
      </c>
      <c r="N15" s="30">
        <f t="shared" si="5"/>
        <v>16.984</v>
      </c>
      <c r="O15" s="27">
        <f t="shared" si="6"/>
        <v>138.4034652</v>
      </c>
      <c r="P15" s="35">
        <v>1</v>
      </c>
      <c r="Q15" s="35">
        <v>1</v>
      </c>
      <c r="R15" s="35">
        <v>1</v>
      </c>
      <c r="S15" s="35">
        <v>1</v>
      </c>
      <c r="T15" s="36">
        <v>54</v>
      </c>
      <c r="U15" s="35"/>
    </row>
    <row r="16" s="1" customFormat="1" ht="15.6" spans="1:21">
      <c r="A16" s="18" t="s">
        <v>39</v>
      </c>
      <c r="B16" s="14">
        <v>960</v>
      </c>
      <c r="C16" s="9">
        <v>872</v>
      </c>
      <c r="D16" s="15">
        <f t="shared" si="0"/>
        <v>0.908333333333333</v>
      </c>
      <c r="E16" s="16">
        <f t="shared" si="1"/>
        <v>5.54309445024318</v>
      </c>
      <c r="F16" s="16">
        <v>5.54309445024318</v>
      </c>
      <c r="G16" s="17">
        <v>76</v>
      </c>
      <c r="H16" s="16">
        <f t="shared" si="2"/>
        <v>96.28416</v>
      </c>
      <c r="I16" s="32">
        <f t="shared" si="3"/>
        <v>83.22048</v>
      </c>
      <c r="J16" s="33">
        <f t="shared" si="4"/>
        <v>30.54336</v>
      </c>
      <c r="K16" s="34">
        <v>8</v>
      </c>
      <c r="L16" s="34">
        <v>10</v>
      </c>
      <c r="M16" s="34">
        <v>40</v>
      </c>
      <c r="N16" s="30">
        <f t="shared" si="5"/>
        <v>7.68</v>
      </c>
      <c r="O16" s="27">
        <f t="shared" si="6"/>
        <v>62.584704</v>
      </c>
      <c r="P16" s="35">
        <v>1</v>
      </c>
      <c r="Q16" s="35">
        <v>1</v>
      </c>
      <c r="R16" s="35">
        <v>1</v>
      </c>
      <c r="S16" s="35">
        <v>1</v>
      </c>
      <c r="T16" s="36">
        <v>32</v>
      </c>
      <c r="U16" s="35"/>
    </row>
    <row r="17" s="1" customFormat="1" ht="15.6" spans="1:21">
      <c r="A17" s="18" t="s">
        <v>40</v>
      </c>
      <c r="B17" s="14">
        <v>1742</v>
      </c>
      <c r="C17" s="9">
        <v>1574</v>
      </c>
      <c r="D17" s="15">
        <f t="shared" si="0"/>
        <v>0.903559127439724</v>
      </c>
      <c r="E17" s="16">
        <f t="shared" si="1"/>
        <v>10.0584068045038</v>
      </c>
      <c r="F17" s="16">
        <v>10.0584068045038</v>
      </c>
      <c r="G17" s="17">
        <v>162</v>
      </c>
      <c r="H17" s="16">
        <f t="shared" si="2"/>
        <v>174.715632</v>
      </c>
      <c r="I17" s="32">
        <f t="shared" si="3"/>
        <v>151.010496</v>
      </c>
      <c r="J17" s="33">
        <f t="shared" si="4"/>
        <v>55.423472</v>
      </c>
      <c r="K17" s="34">
        <v>11</v>
      </c>
      <c r="L17" s="34">
        <v>13</v>
      </c>
      <c r="M17" s="34">
        <v>39</v>
      </c>
      <c r="N17" s="30">
        <f t="shared" si="5"/>
        <v>13.936</v>
      </c>
      <c r="O17" s="27">
        <f t="shared" si="6"/>
        <v>113.5651608</v>
      </c>
      <c r="P17" s="35">
        <v>1</v>
      </c>
      <c r="Q17" s="35">
        <v>1</v>
      </c>
      <c r="R17" s="35">
        <v>1</v>
      </c>
      <c r="S17" s="35">
        <v>1</v>
      </c>
      <c r="T17" s="36">
        <v>76</v>
      </c>
      <c r="U17" s="36">
        <v>1</v>
      </c>
    </row>
    <row r="18" s="1" customFormat="1" ht="15.6" spans="1:21">
      <c r="A18" s="18" t="s">
        <v>41</v>
      </c>
      <c r="B18" s="14">
        <v>1339</v>
      </c>
      <c r="C18" s="9">
        <v>1216</v>
      </c>
      <c r="D18" s="15">
        <f t="shared" si="0"/>
        <v>0.908140403286034</v>
      </c>
      <c r="E18" s="16">
        <f t="shared" si="1"/>
        <v>7.73146194674543</v>
      </c>
      <c r="F18" s="16">
        <v>7.73146194674543</v>
      </c>
      <c r="G18" s="17">
        <v>100</v>
      </c>
      <c r="H18" s="16">
        <f t="shared" si="2"/>
        <v>134.296344</v>
      </c>
      <c r="I18" s="32">
        <f t="shared" si="3"/>
        <v>116.075232</v>
      </c>
      <c r="J18" s="33">
        <f t="shared" si="4"/>
        <v>42.601624</v>
      </c>
      <c r="K18" s="34">
        <v>12</v>
      </c>
      <c r="L18" s="34">
        <v>9</v>
      </c>
      <c r="M18" s="34">
        <v>52</v>
      </c>
      <c r="N18" s="30">
        <f t="shared" si="5"/>
        <v>10.712</v>
      </c>
      <c r="O18" s="27">
        <f t="shared" si="6"/>
        <v>87.2926236</v>
      </c>
      <c r="P18" s="35">
        <v>1</v>
      </c>
      <c r="Q18" s="35">
        <v>1</v>
      </c>
      <c r="R18" s="35">
        <v>1</v>
      </c>
      <c r="S18" s="35">
        <v>1</v>
      </c>
      <c r="T18" s="36">
        <v>25</v>
      </c>
      <c r="U18" s="35"/>
    </row>
    <row r="19" s="1" customFormat="1" ht="15.6" spans="1:21">
      <c r="A19" s="18" t="s">
        <v>42</v>
      </c>
      <c r="B19" s="14">
        <v>2310</v>
      </c>
      <c r="C19" s="9">
        <v>2085</v>
      </c>
      <c r="D19" s="15">
        <f t="shared" si="0"/>
        <v>0.902597402597403</v>
      </c>
      <c r="E19" s="16">
        <f t="shared" si="1"/>
        <v>13.3380710208976</v>
      </c>
      <c r="F19" s="16">
        <v>13.3380710208976</v>
      </c>
      <c r="G19" s="17">
        <v>163</v>
      </c>
      <c r="H19" s="16">
        <f t="shared" si="2"/>
        <v>231.68376</v>
      </c>
      <c r="I19" s="32">
        <f t="shared" si="3"/>
        <v>200.24928</v>
      </c>
      <c r="J19" s="33">
        <f t="shared" si="4"/>
        <v>73.49496</v>
      </c>
      <c r="K19" s="34">
        <v>10</v>
      </c>
      <c r="L19" s="34">
        <v>9</v>
      </c>
      <c r="M19" s="34">
        <v>49</v>
      </c>
      <c r="N19" s="30">
        <f t="shared" si="5"/>
        <v>18.48</v>
      </c>
      <c r="O19" s="27">
        <f t="shared" si="6"/>
        <v>150.594444</v>
      </c>
      <c r="P19" s="35">
        <v>1</v>
      </c>
      <c r="Q19" s="35">
        <v>1</v>
      </c>
      <c r="R19" s="35">
        <v>1</v>
      </c>
      <c r="S19" s="35">
        <v>1</v>
      </c>
      <c r="T19" s="36">
        <v>55</v>
      </c>
      <c r="U19" s="35"/>
    </row>
    <row r="20" s="1" customFormat="1" ht="15.6" spans="1:21">
      <c r="A20" s="18" t="s">
        <v>43</v>
      </c>
      <c r="B20" s="14">
        <v>1305</v>
      </c>
      <c r="C20" s="9">
        <v>1176</v>
      </c>
      <c r="D20" s="15">
        <f t="shared" si="0"/>
        <v>0.901149425287356</v>
      </c>
      <c r="E20" s="16">
        <f t="shared" si="1"/>
        <v>7.53514401829932</v>
      </c>
      <c r="F20" s="16">
        <v>7.53514401829932</v>
      </c>
      <c r="G20" s="17">
        <v>98</v>
      </c>
      <c r="H20" s="16">
        <f t="shared" si="2"/>
        <v>130.88628</v>
      </c>
      <c r="I20" s="32">
        <f t="shared" si="3"/>
        <v>113.12784</v>
      </c>
      <c r="J20" s="33">
        <f t="shared" si="4"/>
        <v>41.51988</v>
      </c>
      <c r="K20" s="34">
        <v>9</v>
      </c>
      <c r="L20" s="34">
        <v>7</v>
      </c>
      <c r="M20" s="34">
        <v>55</v>
      </c>
      <c r="N20" s="30">
        <f t="shared" si="5"/>
        <v>10.44</v>
      </c>
      <c r="O20" s="27">
        <f t="shared" si="6"/>
        <v>85.076082</v>
      </c>
      <c r="P20" s="35">
        <v>1</v>
      </c>
      <c r="Q20" s="35">
        <v>1</v>
      </c>
      <c r="R20" s="35">
        <v>1</v>
      </c>
      <c r="S20" s="35">
        <v>1</v>
      </c>
      <c r="T20" s="36">
        <v>6</v>
      </c>
      <c r="U20" s="35"/>
    </row>
    <row r="21" s="1" customFormat="1" ht="15.6" spans="1:21">
      <c r="A21" s="18" t="s">
        <v>44</v>
      </c>
      <c r="B21" s="14">
        <v>2970</v>
      </c>
      <c r="C21" s="9">
        <v>2701</v>
      </c>
      <c r="D21" s="15">
        <f t="shared" si="0"/>
        <v>0.909427609427609</v>
      </c>
      <c r="E21" s="16">
        <f t="shared" si="1"/>
        <v>17.1489484554398</v>
      </c>
      <c r="F21" s="16">
        <v>17.1489484554398</v>
      </c>
      <c r="G21" s="17">
        <v>287</v>
      </c>
      <c r="H21" s="16">
        <f t="shared" si="2"/>
        <v>297.87912</v>
      </c>
      <c r="I21" s="32">
        <f t="shared" si="3"/>
        <v>257.46336</v>
      </c>
      <c r="J21" s="33">
        <f t="shared" si="4"/>
        <v>94.49352</v>
      </c>
      <c r="K21" s="34">
        <v>19</v>
      </c>
      <c r="L21" s="34">
        <v>17</v>
      </c>
      <c r="M21" s="34">
        <v>32</v>
      </c>
      <c r="N21" s="30">
        <f t="shared" si="5"/>
        <v>23.76</v>
      </c>
      <c r="O21" s="27">
        <f t="shared" si="6"/>
        <v>193.621428</v>
      </c>
      <c r="P21" s="35">
        <v>1</v>
      </c>
      <c r="Q21" s="35">
        <v>1</v>
      </c>
      <c r="R21" s="35">
        <v>1</v>
      </c>
      <c r="S21" s="35">
        <v>1</v>
      </c>
      <c r="T21" s="36">
        <v>69</v>
      </c>
      <c r="U21" s="35"/>
    </row>
    <row r="22" s="1" customFormat="1" ht="15.6" spans="1:21">
      <c r="A22" s="19" t="s">
        <v>45</v>
      </c>
      <c r="B22" s="20">
        <v>4294</v>
      </c>
      <c r="C22" s="9">
        <v>3901</v>
      </c>
      <c r="D22" s="15">
        <f t="shared" si="0"/>
        <v>0.908476944573824</v>
      </c>
      <c r="E22" s="16">
        <f t="shared" si="1"/>
        <v>24.7937995514002</v>
      </c>
      <c r="F22" s="16">
        <v>24.7937995514002</v>
      </c>
      <c r="G22" s="17">
        <v>392</v>
      </c>
      <c r="H22" s="16">
        <f t="shared" si="2"/>
        <v>430.671024</v>
      </c>
      <c r="I22" s="32">
        <f t="shared" si="3"/>
        <v>372.238272</v>
      </c>
      <c r="J22" s="33">
        <f t="shared" si="4"/>
        <v>136.617904</v>
      </c>
      <c r="K22" s="34">
        <v>25</v>
      </c>
      <c r="L22" s="34">
        <v>26</v>
      </c>
      <c r="M22" s="34">
        <v>52</v>
      </c>
      <c r="N22" s="30">
        <f t="shared" si="5"/>
        <v>34.352</v>
      </c>
      <c r="O22" s="27">
        <f t="shared" si="6"/>
        <v>279.9361656</v>
      </c>
      <c r="P22" s="35">
        <v>1</v>
      </c>
      <c r="Q22" s="35">
        <v>1</v>
      </c>
      <c r="R22" s="35">
        <v>1</v>
      </c>
      <c r="S22" s="35">
        <v>1</v>
      </c>
      <c r="T22" s="36">
        <v>355</v>
      </c>
      <c r="U22" s="25">
        <v>2</v>
      </c>
    </row>
    <row r="23" s="1" customFormat="1" ht="15.6" spans="1:21">
      <c r="A23" s="19" t="s">
        <v>46</v>
      </c>
      <c r="B23" s="20">
        <v>1758</v>
      </c>
      <c r="C23" s="9">
        <v>1587</v>
      </c>
      <c r="D23" s="15">
        <f t="shared" si="0"/>
        <v>0.902730375426621</v>
      </c>
      <c r="E23" s="16">
        <f t="shared" si="1"/>
        <v>10.1507917120078</v>
      </c>
      <c r="F23" s="16">
        <v>10.1507917120078</v>
      </c>
      <c r="G23" s="21">
        <v>99</v>
      </c>
      <c r="H23" s="16">
        <f t="shared" si="2"/>
        <v>176.320368</v>
      </c>
      <c r="I23" s="32">
        <f t="shared" si="3"/>
        <v>152.397504</v>
      </c>
      <c r="J23" s="33">
        <f t="shared" si="4"/>
        <v>55.932528</v>
      </c>
      <c r="K23" s="34">
        <v>10</v>
      </c>
      <c r="L23" s="34">
        <v>10</v>
      </c>
      <c r="M23" s="34">
        <v>36</v>
      </c>
      <c r="N23" s="30">
        <f t="shared" si="5"/>
        <v>14.064</v>
      </c>
      <c r="O23" s="27">
        <f t="shared" si="6"/>
        <v>114.6082392</v>
      </c>
      <c r="P23" s="35">
        <v>1</v>
      </c>
      <c r="Q23" s="35">
        <v>1</v>
      </c>
      <c r="R23" s="35">
        <v>1</v>
      </c>
      <c r="S23" s="35">
        <v>1</v>
      </c>
      <c r="T23" s="36">
        <v>44</v>
      </c>
      <c r="U23" s="35"/>
    </row>
    <row r="24" s="2" customFormat="1" ht="15.6" spans="1:21">
      <c r="A24" s="22" t="s">
        <v>47</v>
      </c>
      <c r="B24" s="23">
        <v>45029</v>
      </c>
      <c r="C24" s="9">
        <f>SUM(C5:C23)</f>
        <v>40715</v>
      </c>
      <c r="D24" s="24">
        <f t="shared" si="0"/>
        <v>0.904195074285461</v>
      </c>
      <c r="E24" s="16">
        <f t="shared" si="1"/>
        <v>260</v>
      </c>
      <c r="F24" s="16">
        <v>260</v>
      </c>
      <c r="G24" s="25">
        <f t="shared" ref="G24:M24" si="7">SUM(G5:G23)</f>
        <v>3534</v>
      </c>
      <c r="H24" s="16">
        <f t="shared" si="2"/>
        <v>4516.228584</v>
      </c>
      <c r="I24" s="32">
        <f t="shared" si="3"/>
        <v>3903.473952</v>
      </c>
      <c r="J24" s="33">
        <f t="shared" si="4"/>
        <v>1432.642664</v>
      </c>
      <c r="K24" s="25">
        <f t="shared" si="7"/>
        <v>269</v>
      </c>
      <c r="L24" s="36">
        <f t="shared" si="7"/>
        <v>260</v>
      </c>
      <c r="M24" s="36">
        <f t="shared" si="7"/>
        <v>856</v>
      </c>
      <c r="N24" s="30">
        <f t="shared" si="5"/>
        <v>360.232</v>
      </c>
      <c r="O24" s="27">
        <f t="shared" si="6"/>
        <v>2935.5485796</v>
      </c>
      <c r="P24" s="35">
        <v>1</v>
      </c>
      <c r="Q24" s="35">
        <v>1</v>
      </c>
      <c r="R24" s="35">
        <v>1</v>
      </c>
      <c r="S24" s="35">
        <v>1</v>
      </c>
      <c r="T24" s="25">
        <f>SUM(T5:T23)</f>
        <v>2060</v>
      </c>
      <c r="U24" s="25">
        <f>SUM(U6:U23)</f>
        <v>12</v>
      </c>
    </row>
  </sheetData>
  <mergeCells count="8">
    <mergeCell ref="A1:L1"/>
    <mergeCell ref="A2:U2"/>
    <mergeCell ref="C3:D3"/>
    <mergeCell ref="E3:F3"/>
    <mergeCell ref="K3:M3"/>
    <mergeCell ref="P3:U3"/>
    <mergeCell ref="A3:A4"/>
    <mergeCell ref="B3:B4"/>
  </mergeCells>
  <pageMargins left="0.275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2020-03-30T08:38:00Z</dcterms:created>
  <dcterms:modified xsi:type="dcterms:W3CDTF">2022-07-15T02:31:52Z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66BA59C79CD145D2A8E1B1CAA7EE1AF2</vt:lpwstr>
  </property>
</Properties>
</file>